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Netz\Rahmenverträge MKN_MSB_MDL\e-mail und Dokumente zur aktuellen Kommunikation Transportkunden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21" i="1" l="1"/>
  <c r="E14" i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K53" i="18"/>
  <c r="G63" i="18"/>
  <c r="D32" i="18"/>
  <c r="J31" i="18" s="1"/>
  <c r="J63" i="18"/>
  <c r="F53" i="18"/>
  <c r="M63" i="18"/>
  <c r="I53" i="18"/>
  <c r="N53" i="18"/>
  <c r="E53" i="18"/>
  <c r="J53" i="18"/>
  <c r="F63" i="18"/>
  <c r="K63" i="18"/>
  <c r="D22" i="18"/>
  <c r="H21" i="18" s="1"/>
  <c r="G53" i="18"/>
  <c r="D56" i="18" s="1"/>
  <c r="J55" i="18" s="1"/>
  <c r="M53" i="18"/>
  <c r="I63" i="18"/>
  <c r="N63" i="18"/>
  <c r="L31" i="18"/>
  <c r="H31" i="18"/>
  <c r="K31" i="18"/>
  <c r="G31" i="18"/>
  <c r="N31" i="18"/>
  <c r="M31" i="18"/>
  <c r="I31" i="18"/>
  <c r="H53" i="18"/>
  <c r="H63" i="18"/>
  <c r="D24" i="15"/>
  <c r="C23" i="15"/>
  <c r="J21" i="18" l="1"/>
  <c r="M21" i="18"/>
  <c r="L21" i="18"/>
  <c r="I21" i="18"/>
  <c r="F21" i="18"/>
  <c r="E21" i="18" s="1"/>
  <c r="G21" i="18"/>
  <c r="N21" i="18"/>
  <c r="F31" i="18"/>
  <c r="K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25" i="7" l="1"/>
  <c r="K24" i="7"/>
  <c r="M23" i="7"/>
  <c r="O22" i="7"/>
  <c r="F22" i="7"/>
  <c r="I21" i="7"/>
  <c r="K20" i="7"/>
  <c r="M19" i="7"/>
  <c r="O18" i="7"/>
  <c r="F18" i="7"/>
  <c r="I17" i="7"/>
  <c r="K16" i="7"/>
  <c r="M15" i="7"/>
  <c r="O14" i="7"/>
  <c r="F14" i="7"/>
  <c r="I13" i="7"/>
  <c r="K12" i="7"/>
  <c r="P25" i="7"/>
  <c r="H25" i="7"/>
  <c r="J24" i="7"/>
  <c r="L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O25" i="7"/>
  <c r="F25" i="7"/>
  <c r="I24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L14" i="7"/>
  <c r="N13" i="7"/>
  <c r="P12" i="7"/>
  <c r="H12" i="7"/>
  <c r="M25" i="7"/>
  <c r="O24" i="7"/>
  <c r="F24" i="7"/>
  <c r="I23" i="7"/>
  <c r="K22" i="7"/>
  <c r="M21" i="7"/>
  <c r="O20" i="7"/>
  <c r="F20" i="7"/>
  <c r="L13" i="7"/>
  <c r="L21" i="7"/>
  <c r="L16" i="7"/>
  <c r="N23" i="7"/>
  <c r="M17" i="7"/>
  <c r="O12" i="7"/>
  <c r="J21" i="7"/>
  <c r="N12" i="7"/>
  <c r="N20" i="7"/>
  <c r="I14" i="7"/>
  <c r="M20" i="7"/>
  <c r="H14" i="7"/>
  <c r="P23" i="7"/>
  <c r="I18" i="7"/>
  <c r="K13" i="7"/>
  <c r="H18" i="7"/>
  <c r="J13" i="7"/>
  <c r="K21" i="7"/>
  <c r="F16" i="7"/>
  <c r="H23" i="7"/>
  <c r="P15" i="7"/>
  <c r="J25" i="7"/>
  <c r="F19" i="7"/>
  <c r="P22" i="7"/>
  <c r="J17" i="7"/>
  <c r="L17" i="7"/>
  <c r="O15" i="7"/>
  <c r="N24" i="7"/>
  <c r="L12" i="7"/>
  <c r="M24" i="7"/>
  <c r="J22" i="7"/>
  <c r="L20" i="7"/>
  <c r="K18" i="7"/>
  <c r="O16" i="7"/>
  <c r="I15" i="7"/>
  <c r="M13" i="7"/>
  <c r="F12" i="7"/>
  <c r="L24" i="7"/>
  <c r="I22" i="7"/>
  <c r="P19" i="7"/>
  <c r="J18" i="7"/>
  <c r="N16" i="7"/>
  <c r="H15" i="7"/>
  <c r="H22" i="7"/>
  <c r="O19" i="7"/>
  <c r="M16" i="7"/>
  <c r="F15" i="7"/>
  <c r="O23" i="7"/>
  <c r="N19" i="7"/>
  <c r="P14" i="7"/>
  <c r="L25" i="7"/>
  <c r="I19" i="7"/>
  <c r="K14" i="7"/>
  <c r="K25" i="7"/>
  <c r="H19" i="7"/>
  <c r="J14" i="7"/>
  <c r="F23" i="7"/>
  <c r="K17" i="7"/>
  <c r="M12" i="7"/>
  <c r="P18" i="7"/>
  <c r="N1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<sst xmlns="http://schemas.openxmlformats.org/spreadsheetml/2006/main" count="1391" uniqueCount="681">
  <si>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</si>
  <si>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</si>
  <si>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</si>
  <si>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</si>
  <si>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</si>
  <si>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</si>
  <si>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</si>
  <si>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</si>
  <si>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</si>
  <si>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</si>
  <si>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</si>
  <si>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</si>
  <si>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</si>
  <si>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</si>
  <si>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</si>
  <si>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</si>
  <si>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</si>
  <si>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</si>
  <si>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</si>
  <si>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</si>
  <si>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</si>
  <si>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</si>
  <si>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</si>
  <si>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</si>
  <si>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</si>
  <si>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</si>
  <si>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</si>
  <si>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</si>
  <si>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</si>
  <si>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</si>
  <si>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</si>
  <si>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</si>
  <si>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</si>
  <si>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</si>
  <si>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</si>
  <si>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</si>
  <si>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</si>
  <si>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</si>
  <si>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</si>
  <si>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</si>
  <si>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</si>
  <si>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</si>
  <si>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</si>
  <si>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</si>
  <si>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</si>
  <si>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</si>
  <si>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</si>
  <si>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</si>
  <si>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</si>
  <si>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</si>
  <si>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</si>
  <si>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</si>
  <si>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</si>
  <si>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</si>
  <si>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</si>
  <si>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</si>
  <si>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</si>
  <si>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</si>
  <si>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</si>
  <si>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</si>
  <si>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</si>
  <si>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</si>
  <si>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</si>
  <si>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</si>
  <si>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</si>
  <si>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</si>
  <si>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</si>
  <si>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</si>
  <si>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</si>
  <si>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</si>
  <si>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</si>
  <si>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</si>
  <si>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</si>
  <si>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</si>
  <si>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</si>
  <si>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</si>
  <si>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</si>
  <si>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</si>
  <si>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</si>
  <si>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</si>
  <si>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</si>
  <si>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</si>
  <si>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</si>
  <si>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</si>
  <si>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</si>
  <si>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</si>
  <si>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</si>
  <si>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</si>
  <si>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</si>
  <si>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</si>
  <si>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</si>
  <si>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</si>
  <si>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</si>
  <si>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</si>
  <si>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</si>
  <si>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</si>
  <si>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</si>
  <si>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</si>
  <si>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</si>
  <si>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</si>
  <si>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</si>
  <si>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</si>
  <si>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</si>
  <si>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</si>
  <si>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</si>
  <si>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</si>
  <si>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</si>
  <si>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</si>
  <si>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</si>
  <si>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</si>
  <si>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</si>
  <si>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</si>
  <si>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</si>
  <si>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</si>
  <si>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</si>
  <si>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</si>
  <si>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</si>
  <si>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</si>
  <si>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</si>
  <si>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</si>
  <si>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</si>
  <si>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</si>
  <si>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</si>
  <si>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</si>
  <si>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</si>
  <si>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</si>
  <si>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</si>
  <si>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</si>
  <si>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</si>
  <si>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</si>
  <si>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</si>
  <si>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</si>
  <si>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</si>
  <si>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</si>
  <si>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</si>
  <si>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</si>
  <si>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</si>
  <si>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</si>
  <si>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</si>
  <si>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</si>
  <si>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</si>
  <si>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</si>
  <si>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</si>
  <si>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</si>
  <si>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</si>
  <si>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</si>
  <si>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</si>
  <si>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</si>
  <si>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</si>
  <si>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</si>
  <si>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</si>
  <si>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</si>
  <si>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</si>
  <si>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</si>
  <si>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</si>
  <si>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</si>
  <si>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</si>
  <si>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</si>
  <si>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</si>
  <si>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</si>
  <si>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</si>
  <si>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</si>
  <si>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</si>
  <si>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</si>
  <si>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</si>
  <si>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</si>
  <si>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</si>
  <si>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</si>
  <si>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</si>
  <si>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</si>
  <si>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</si>
  <si>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</si>
  <si>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</si>
  <si>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</si>
  <si>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</si>
  <si>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</si>
  <si>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</si>
  <si>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</si>
  <si>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</si>
  <si>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</si>
  <si>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</si>
  <si>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</si>
  <si>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</si>
  <si>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</si>
  <si>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</si>
  <si>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</si>
  <si>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</si>
  <si>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</si>
  <si>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</si>
  <si>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</si>
  <si>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</si>
  <si>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</si>
  <si>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</si>
  <si>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</si>
  <si>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</si>
  <si>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</si>
  <si>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</si>
  <si>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</si>
  <si>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</si>
  <si>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</si>
  <si>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</si>
  <si>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</si>
  <si>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</si>
  <si>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</si>
  <si>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</si>
  <si>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</si>
  <si>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</si>
  <si>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</si>
  <si>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</si>
  <si>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</si>
  <si>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</si>
  <si>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</si>
  <si>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</si>
  <si>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</si>
  <si>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</si>
  <si>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</si>
  <si>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</si>
  <si>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</si>
  <si>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</si>
  <si>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</si>
  <si>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</si>
  <si>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</si>
  <si>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</si>
  <si>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</si>
  <si>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</si>
  <si>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</si>
  <si>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</si>
  <si>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</si>
  <si>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</si>
  <si>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</si>
  <si>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</si>
  <si>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</si>
  <si>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</si>
  <si>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</si>
  <si>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</si>
  <si>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</si>
  <si>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</si>
  <si>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</si>
  <si>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</si>
  <si>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</si>
  <si>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</si>
  <si>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</si>
  <si>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</si>
  <si>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</si>
  <si>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</si>
  <si>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</si>
  <si>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</si>
  <si>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</si>
  <si>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</si>
  <si>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</si>
  <si>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</si>
  <si>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</si>
  <si>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</si>
  <si>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</si>
  <si>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</si>
  <si>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</si>
  <si>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</si>
  <si>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</si>
  <si>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</si>
  <si>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</si>
  <si>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</si>
  <si>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</si>
  <si>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</si>
  <si>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</si>
  <si>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</si>
  <si>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</si>
  <si>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</si>
  <si>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</si>
  <si>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</si>
  <si>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</si>
  <si>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</si>
  <si>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</si>
  <si>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</si>
  <si>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</si>
  <si>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</si>
  <si>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</si>
  <si>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</si>
  <si>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</si>
  <si>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</si>
  <si>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</si>
  <si>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</si>
  <si>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</si>
  <si>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</si>
  <si>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</si>
  <si>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</si>
  <si>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</si>
  <si>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</si>
  <si>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</si>
  <si>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</si>
  <si>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</si>
  <si>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</si>
  <si>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</si>
  <si>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</si>
  <si>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</si>
  <si>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</si>
  <si>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</si>
  <si>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</si>
  <si>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</si>
  <si>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</si>
  <si>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</si>
  <si>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</si>
  <si>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</si>
  <si>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</si>
  <si>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</si>
  <si>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</si>
  <si>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</si>
  <si>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</si>
  <si>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</si>
  <si>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</si>
  <si>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</si>
  <si>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</si>
  <si>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</si>
  <si>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</si>
  <si>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</si>
  <si>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</si>
  <si>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</si>
  <si>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</si>
  <si>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</si>
  <si>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</si>
  <si>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</si>
  <si>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</si>
  <si>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</si>
  <si>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</si>
  <si>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</si>
  <si>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</si>
  <si>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</si>
  <si>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</si>
  <si>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</si>
  <si>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</si>
  <si>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</si>
  <si>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</si>
  <si>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</si>
  <si>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</si>
  <si>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</si>
  <si>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</si>
  <si>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</si>
  <si>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</si>
  <si>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</si>
  <si>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</si>
  <si>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</si>
  <si>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</si>
  <si>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</si>
  <si>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</si>
  <si>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</si>
  <si>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</si>
  <si>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</si>
  <si>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</si>
  <si>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</si>
  <si>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</si>
  <si>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</si>
  <si>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</si>
  <si>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</si>
  <si>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</si>
  <si>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</si>
  <si>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</si>
  <si>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</si>
  <si>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</si>
  <si>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</si>
  <si>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</si>
  <si>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</si>
  <si>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</si>
  <si>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</si>
  <si>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</si>
  <si>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</si>
  <si>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</si>
  <si>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</si>
  <si>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</si>
  <si>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</si>
  <si>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</si>
  <si>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</si>
  <si>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</si>
  <si>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</si>
  <si>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</si>
  <si>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</si>
  <si>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</si>
  <si>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</si>
  <si>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</si>
  <si>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</si>
  <si>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</si>
  <si>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</si>
  <si>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</si>
  <si>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</si>
  <si>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</si>
  <si>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</si>
  <si>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</si>
  <si>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</si>
  <si>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</si>
  <si>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</si>
  <si>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</si>
  <si>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</si>
  <si>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</si>
  <si>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</si>
  <si>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</si>
  <si>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</si>
  <si>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</si>
  <si>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</si>
  <si>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</si>
  <si>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</si>
  <si>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</si>
  <si>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</si>
  <si>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</si>
  <si>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</si>
  <si>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</si>
  <si>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</si>
  <si>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</si>
  <si>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</si>
  <si>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</si>
  <si>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</si>
  <si>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</si>
  <si>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</si>
  <si>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</si>
  <si>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</si>
  <si>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</si>
  <si>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</si>
  <si>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</si>
  <si>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</si>
  <si>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</si>
  <si>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</si>
  <si>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</si>
  <si>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</si>
  <si>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</si>
  <si>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</si>
  <si>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</si>
  <si>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</si>
  <si>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</si>
  <si>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</si>
  <si>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</si>
  <si>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</si>
  <si>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</si>
  <si>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</si>
  <si>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</si>
  <si>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</si>
  <si>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</si>
  <si>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</si>
  <si>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</si>
  <si>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</si>
  <si>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</si>
  <si>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</si>
  <si>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</si>
  <si>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</si>
  <si>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</si>
  <si>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</si>
  <si>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</si>
  <si>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</si>
  <si>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</si>
  <si>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</si>
  <si>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</si>
  <si>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</si>
  <si>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</si>
  <si>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</si>
  <si>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</si>
  <si>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</si>
  <si>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</si>
  <si>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</si>
  <si>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</si>
  <si>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</si>
  <si>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</si>
  <si>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</si>
  <si>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</si>
  <si>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</si>
  <si>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</si>
  <si>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</si>
  <si>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</si>
  <si>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</si>
  <si>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</si>
  <si>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</si>
  <si>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</si>
  <si>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</si>
  <si>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</si>
  <si>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</si>
  <si>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</si>
  <si>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</si>
  <si>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</si>
  <si>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</si>
  <si>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</si>
  <si>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</si>
  <si>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</si>
  <si>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</si>
  <si>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</si>
  <si>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</si>
  <si>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</si>
  <si>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</si>
  <si>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</si>
  <si>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</si>
  <si>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</si>
  <si>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</si>
  <si>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</si>
  <si>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</si>
  <si>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</si>
  <si>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</si>
  <si>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</si>
  <si>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</si>
  <si>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</si>
  <si>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</si>
  <si>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</si>
  <si>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</si>
  <si>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</si>
  <si>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</si>
  <si>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</si>
  <si>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</si>
  <si>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</si>
  <si>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</si>
  <si>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</si>
  <si>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</si>
  <si>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</si>
  <si>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</si>
  <si>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</si>
  <si>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</si>
  <si>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</si>
  <si>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</si>
  <si>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</si>
  <si>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</si>
  <si>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</si>
  <si>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</si>
  <si>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</si>
  <si>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</si>
  <si>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</si>
  <si>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</si>
  <si>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</si>
  <si>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</si>
  <si>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</si>
  <si>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</si>
  <si>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</si>
  <si>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</si>
  <si>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</si>
  <si>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</si>
  <si>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</si>
  <si>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</si>
  <si>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</si>
  <si>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</si>
  <si>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</si>
  <si>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</si>
  <si>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</si>
  <si>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</si>
  <si>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</si>
  <si>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</si>
  <si>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</si>
  <si>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</si>
  <si>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</si>
  <si>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</si>
  <si>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</si>
  <si>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</si>
  <si>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</si>
  <si>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</si>
  <si>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</si>
  <si>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</si>
  <si>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</si>
  <si>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</si>
  <si>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</si>
  <si>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</si>
  <si>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</si>
  <si>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</si>
  <si>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</si>
  <si>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</si>
  <si>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</si>
  <si>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</si>
  <si>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</si>
  <si>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</si>
  <si>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</si>
  <si>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</si>
  <si>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</si>
  <si>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</si>
  <si>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</si>
  <si>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</si>
  <si>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</si>
  <si>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</si>
  <si>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</si>
  <si>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</si>
  <si>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</si>
  <si>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</si>
  <si>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</si>
  <si>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</si>
  <si>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</si>
  <si>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</si>
  <si>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</si>
  <si>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</si>
  <si>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</si>
  <si>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</si>
  <si>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</si>
  <si>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</si>
  <si>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</si>
  <si>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</si>
  <si>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</si>
  <si>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</si>
  <si>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</si>
  <si>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</si>
  <si>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</si>
  <si>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</si>
  <si>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</si>
  <si>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</si>
  <si>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</si>
  <si>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</si>
  <si>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</si>
  <si>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</si>
  <si>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</si>
  <si>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</si>
  <si>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</si>
  <si>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</si>
  <si>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</si>
  <si>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</si>
  <si>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</si>
  <si>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</si>
  <si>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</si>
  <si>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</si>
  <si>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</si>
  <si>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</si>
  <si>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</si>
  <si>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</si>
  <si>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</si>
  <si>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</si>
  <si>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</si>
  <si>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</si>
  <si>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</si>
  <si>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</si>
  <si>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</si>
  <si>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</si>
  <si>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</si>
  <si>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</si>
  <si>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</si>
  <si>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</si>
  <si>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</si>
  <si>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</si>
  <si>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</si>
  <si>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</si>
  <si>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</si>
  <si>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</si>
  <si>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</si>
  <si>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</si>
  <si>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</si>
  <si>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</si>
  <si>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</si>
  <si>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</si>
  <si>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</si>
  <si>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</si>
  <si>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</si>
  <si>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</si>
  <si>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</si>
  <si>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</si>
  <si>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</si>
  <si>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</si>
  <si>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</si>
  <si>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</si>
  <si>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</si>
  <si>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</si>
  <si>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</si>
  <si>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</si>
  <si>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</si>
  <si>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</si>
  <si>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</si>
  <si>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</si>
  <si>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</si>
  <si>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</si>
  <si>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</si>
  <si>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</si>
  <si>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</si>
  <si>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Main-Kinzig Netzdienste GmbH</t>
  </si>
  <si>
    <t>9870018200004</t>
  </si>
  <si>
    <t>D-63571</t>
  </si>
  <si>
    <t>Gelnhausen</t>
  </si>
  <si>
    <t>Daniel Solero</t>
  </si>
  <si>
    <t>netznutzung@mainkinzignetzdienste.de</t>
  </si>
  <si>
    <t>NCHN007001820000</t>
  </si>
  <si>
    <t>GASPOOLNH7001821</t>
  </si>
  <si>
    <t>MeteoGroup Station Nidderau</t>
  </si>
  <si>
    <t>Nidderau</t>
  </si>
  <si>
    <t>DE_HEF04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</si>
  <si>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</si>
  <si>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</si>
  <si>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</si>
  <si>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</si>
  <si>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</si>
  <si>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</si>
  <si>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</si>
  <si>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</si>
  <si>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</si>
  <si>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</si>
  <si>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</si>
  <si>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Rudolf-Diesel-Straße 5a</t>
  </si>
  <si>
    <t>06051/8840191</t>
  </si>
  <si>
    <t>Internat.Frauentag (08.03)</t>
  </si>
  <si>
    <t>Tag der Befreiung (08.05.2020)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</si>
</sst>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651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652</v>
      </c>
    </row>
    <row r="12" spans="2:7" s="8" customFormat="1">
      <c r="B12" s="8" t="s">
        <v>496</v>
      </c>
    </row>
    <row r="13" spans="2:7" s="8" customFormat="1">
      <c r="B13" s="8" t="s">
        <v>653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EC95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39722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331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498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395</v>
      </c>
      <c r="D29" s="45" t="s">
        <v>655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Main-Kinzig Netzdienste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9870018200004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662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663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62" sqref="F6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Main-Kinzig Netzdienste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9870018200004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MeteoGroup Station Nidderau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664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10638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Nidderau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10638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Main-Kinzig Netzdienste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9870018200004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2" zoomScale="80" zoomScaleNormal="80" workbookViewId="0">
      <selection activeCell="E11" sqref="E1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Main-Kinzig Netzdienste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Angaben gelten für alle Netzgebiete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9870018200004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492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494</v>
      </c>
      <c r="C11" s="139" t="s">
        <v>505</v>
      </c>
      <c r="D11" s="293" t="s">
        <v>247</v>
      </c>
      <c r="E11" s="163" t="s">
        <v>665</v>
      </c>
      <c r="F11" s="295" t="str">
        <f>VLOOKUP($E11,'BDEW-Standard'!$B$3:$M$158,F$9,0)</f>
        <v>D14</v>
      </c>
      <c r="H11" s="166">
        <f>ROUND(VLOOKUP($E11,'BDEW-Standard'!$B$3:$M$158,H$9,0),7)</f>
        <v>3.1850190999999999</v>
      </c>
      <c r="I11" s="166">
        <f>ROUND(VLOOKUP($E11,'BDEW-Standard'!$B$3:$M$158,I$9,0),7)</f>
        <v>-37.412415500000002</v>
      </c>
      <c r="J11" s="166">
        <f>ROUND(VLOOKUP($E11,'BDEW-Standard'!$B$3:$M$158,J$9,0),7)</f>
        <v>6.1723179000000004</v>
      </c>
      <c r="K11" s="166">
        <f>ROUND(VLOOKUP($E11,'BDEW-Standard'!$B$3:$M$158,K$9,0),7)</f>
        <v>7.6109599999999999E-2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0.95508749343949439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Angaben gelten für alle Netzgebiete</v>
      </c>
      <c r="D12" s="62" t="s">
        <v>247</v>
      </c>
      <c r="E12" s="164" t="s">
        <v>23</v>
      </c>
      <c r="F12" s="296" t="str">
        <f>VLOOKUP($E12,'BDEW-Standard'!$B$3:$M$158,F$9,0)</f>
        <v>F14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7.4862499999999998E-2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0.9550096118679563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Angaben gelten für alle Netzgebiete</v>
      </c>
      <c r="D13" s="62" t="s">
        <v>247</v>
      </c>
      <c r="E13" s="164" t="s">
        <v>31</v>
      </c>
      <c r="F13" s="296" t="str">
        <f>VLOOKUP($E13,'BDEW-Standard'!$B$3:$M$158,F$9,0)</f>
        <v>F24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9.7709000000000004E-2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1.0165856991768873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Angaben gelten für alle Netzgebiete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Angaben gelten für alle Netzgebiete</v>
      </c>
      <c r="D15" s="62" t="s">
        <v>247</v>
      </c>
      <c r="E15" s="164" t="s">
        <v>666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Angaben gelten für alle Netzgebiete</v>
      </c>
      <c r="D16" s="62" t="s">
        <v>247</v>
      </c>
      <c r="E16" s="164" t="s">
        <v>667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Angaben gelten für alle Netzgebiete</v>
      </c>
      <c r="D17" s="62" t="s">
        <v>247</v>
      </c>
      <c r="E17" s="164" t="s">
        <v>668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Angaben gelten für alle Netzgebiete</v>
      </c>
      <c r="D18" s="62" t="s">
        <v>247</v>
      </c>
      <c r="E18" s="164" t="s">
        <v>669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Angaben gelten für alle Netzgebiete</v>
      </c>
      <c r="D19" s="62" t="s">
        <v>247</v>
      </c>
      <c r="E19" s="164" t="s">
        <v>670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Angaben gelten für alle Netzgebiete</v>
      </c>
      <c r="D20" s="62" t="s">
        <v>247</v>
      </c>
      <c r="E20" s="164" t="s">
        <v>671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Angaben gelten für alle Netzgebiete</v>
      </c>
      <c r="D21" s="62" t="s">
        <v>247</v>
      </c>
      <c r="E21" s="164" t="s">
        <v>672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Angaben gelten für alle Netzgebiete</v>
      </c>
      <c r="D22" s="62" t="s">
        <v>247</v>
      </c>
      <c r="E22" s="164" t="s">
        <v>673</v>
      </c>
      <c r="F22" s="296" t="str">
        <f>VLOOKUP($E22,'BDEW-Standard'!$B$3:$M$158,F$9,0)</f>
        <v>HD4</v>
      </c>
      <c r="H22" s="273">
        <f>ROUND(VLOOKUP($E22,'BDEW-Standard'!$B$3:$M$158,H$9,0),7)</f>
        <v>3.0084346000000002</v>
      </c>
      <c r="I22" s="273">
        <f>ROUND(VLOOKUP($E22,'BDEW-Standard'!$B$3:$M$158,I$9,0),7)</f>
        <v>-36.607845300000001</v>
      </c>
      <c r="J22" s="273">
        <f>ROUND(VLOOKUP($E22,'BDEW-Standard'!$B$3:$M$158,J$9,0),7)</f>
        <v>7.3211870000000001</v>
      </c>
      <c r="K22" s="273">
        <f>ROUND(VLOOKUP($E22,'BDEW-Standard'!$B$3:$M$158,K$9,0),7)</f>
        <v>0.15496599999999999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Angaben gelten für alle Netzgebiete</v>
      </c>
      <c r="D23" s="62" t="s">
        <v>247</v>
      </c>
      <c r="E23" s="164" t="s">
        <v>674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Angaben gelten für alle Netzgebiete</v>
      </c>
      <c r="D24" s="62" t="s">
        <v>247</v>
      </c>
      <c r="E24" s="164" t="s">
        <v>675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Angaben gelten für alle Netzgebiete</v>
      </c>
      <c r="D25" s="62" t="s">
        <v>247</v>
      </c>
      <c r="E25" s="164" t="s">
        <v>676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Angaben gelten für alle Netzgebiete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7" priority="11">
      <formula>ISERROR(F11)</formula>
    </cfRule>
  </conditionalFormatting>
  <conditionalFormatting sqref="Y12:Y41 E12:F41">
    <cfRule type="duplicateValues" dxfId="16" priority="33"/>
  </conditionalFormatting>
  <conditionalFormatting sqref="L11:L41">
    <cfRule type="expression" dxfId="15" priority="2">
      <formula>ISERROR(L11)</formula>
    </cfRule>
  </conditionalFormatting>
  <conditionalFormatting sqref="Q11:Q41">
    <cfRule type="expression" dxfId="14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B17" sqref="B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Main-Kinzig Netzdienste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9870018200004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IF(ISERROR(HLOOKUP(E$11,$M$9:$AD$35,$D10,0)),"",HLOOKUP(E$11,$M$9:$AD$35,$D10,0))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.75" thickBot="1">
      <c r="B13" s="115" t="s">
        <v>399</v>
      </c>
      <c r="C13" s="116"/>
      <c r="D13" s="111">
        <v>5</v>
      </c>
      <c r="E13" s="304">
        <f t="shared" ref="E13:E35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679</v>
      </c>
      <c r="C14" s="116"/>
      <c r="D14" s="111"/>
      <c r="E14" s="303">
        <f>MIN(SUMPRODUCT($M$11:$AD$11,M14:AD14),1)</f>
        <v>0</v>
      </c>
      <c r="F14" s="300" t="s">
        <v>394</v>
      </c>
      <c r="G14" s="78" t="s">
        <v>394</v>
      </c>
      <c r="H14" s="78" t="s">
        <v>394</v>
      </c>
      <c r="I14" s="78" t="s">
        <v>394</v>
      </c>
      <c r="J14" s="78" t="s">
        <v>394</v>
      </c>
      <c r="K14" s="78" t="s">
        <v>394</v>
      </c>
      <c r="L14" s="79" t="s">
        <v>394</v>
      </c>
      <c r="M14" s="340">
        <v>1</v>
      </c>
      <c r="N14" s="112"/>
      <c r="O14" s="113"/>
      <c r="P14" s="113"/>
      <c r="Q14" s="113">
        <v>1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  <c r="AD14" s="68">
        <v>1</v>
      </c>
    </row>
    <row r="15" spans="2:30" ht="15">
      <c r="B15" s="115" t="s">
        <v>400</v>
      </c>
      <c r="C15" s="116"/>
      <c r="D15" s="111">
        <v>6</v>
      </c>
      <c r="E15" s="304">
        <f t="shared" si="0"/>
        <v>0</v>
      </c>
      <c r="F15" s="301" t="s">
        <v>394</v>
      </c>
      <c r="G15" s="80" t="s">
        <v>401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15" t="s">
        <v>650</v>
      </c>
      <c r="C16" s="116"/>
      <c r="D16" s="111">
        <v>7</v>
      </c>
      <c r="E16" s="304">
        <f t="shared" si="0"/>
        <v>0</v>
      </c>
      <c r="F16" s="301" t="s">
        <v>401</v>
      </c>
      <c r="G16" s="80" t="s">
        <v>393</v>
      </c>
      <c r="H16" s="80" t="s">
        <v>401</v>
      </c>
      <c r="I16" s="80" t="s">
        <v>401</v>
      </c>
      <c r="J16" s="80" t="s">
        <v>401</v>
      </c>
      <c r="K16" s="80" t="s">
        <v>401</v>
      </c>
      <c r="L16" s="81" t="s">
        <v>401</v>
      </c>
      <c r="M16" s="340"/>
      <c r="N16" s="117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  <c r="AD16" s="69"/>
    </row>
    <row r="17" spans="2:30" ht="15">
      <c r="B17" s="120" t="s">
        <v>413</v>
      </c>
      <c r="C17" s="116"/>
      <c r="D17" s="111">
        <v>8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394</v>
      </c>
      <c r="K17" s="80" t="s">
        <v>401</v>
      </c>
      <c r="L17" s="81" t="s">
        <v>401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9</v>
      </c>
      <c r="E18" s="304">
        <f t="shared" si="0"/>
        <v>1</v>
      </c>
      <c r="F18" s="301" t="s">
        <v>401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394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415</v>
      </c>
      <c r="C19" s="116"/>
      <c r="D19" s="111">
        <v>10</v>
      </c>
      <c r="E19" s="304">
        <f t="shared" si="0"/>
        <v>1</v>
      </c>
      <c r="F19" s="301" t="s">
        <v>394</v>
      </c>
      <c r="G19" s="80" t="s">
        <v>401</v>
      </c>
      <c r="H19" s="80" t="s">
        <v>401</v>
      </c>
      <c r="I19" s="80" t="s">
        <v>401</v>
      </c>
      <c r="J19" s="80" t="s">
        <v>401</v>
      </c>
      <c r="K19" s="80" t="s">
        <v>401</v>
      </c>
      <c r="L19" s="81" t="s">
        <v>401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.75" thickBot="1">
      <c r="B20" s="120" t="s">
        <v>402</v>
      </c>
      <c r="C20" s="116"/>
      <c r="D20" s="111">
        <v>11</v>
      </c>
      <c r="E20" s="304">
        <f t="shared" si="0"/>
        <v>1</v>
      </c>
      <c r="F20" s="301" t="s">
        <v>394</v>
      </c>
      <c r="G20" s="80" t="s">
        <v>394</v>
      </c>
      <c r="H20" s="80" t="s">
        <v>394</v>
      </c>
      <c r="I20" s="80" t="s">
        <v>394</v>
      </c>
      <c r="J20" s="80" t="s">
        <v>394</v>
      </c>
      <c r="K20" s="80" t="s">
        <v>394</v>
      </c>
      <c r="L20" s="81" t="s">
        <v>394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15" t="s">
        <v>680</v>
      </c>
      <c r="C21" s="116"/>
      <c r="D21" s="111"/>
      <c r="E21" s="303">
        <f>MIN(SUMPRODUCT($M$11:$AD$11,M21:AD21),1)</f>
        <v>0</v>
      </c>
      <c r="F21" s="300" t="s">
        <v>394</v>
      </c>
      <c r="G21" s="78" t="s">
        <v>394</v>
      </c>
      <c r="H21" s="78" t="s">
        <v>394</v>
      </c>
      <c r="I21" s="78" t="s">
        <v>394</v>
      </c>
      <c r="J21" s="78" t="s">
        <v>394</v>
      </c>
      <c r="K21" s="78" t="s">
        <v>394</v>
      </c>
      <c r="L21" s="79" t="s">
        <v>394</v>
      </c>
      <c r="M21" s="340">
        <v>1</v>
      </c>
      <c r="N21" s="112"/>
      <c r="O21" s="113"/>
      <c r="P21" s="113"/>
      <c r="Q21" s="113">
        <v>1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D21" s="68">
        <v>1</v>
      </c>
    </row>
    <row r="22" spans="2:30" ht="15">
      <c r="B22" s="120" t="s">
        <v>643</v>
      </c>
      <c r="C22" s="116"/>
      <c r="D22" s="111">
        <v>12</v>
      </c>
      <c r="E22" s="304">
        <f t="shared" si="0"/>
        <v>1</v>
      </c>
      <c r="F22" s="301" t="s">
        <v>401</v>
      </c>
      <c r="G22" s="80" t="s">
        <v>401</v>
      </c>
      <c r="H22" s="80" t="s">
        <v>401</v>
      </c>
      <c r="I22" s="80" t="s">
        <v>394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20" t="s">
        <v>416</v>
      </c>
      <c r="C23" s="116"/>
      <c r="D23" s="111">
        <v>13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401</v>
      </c>
      <c r="J23" s="80" t="s">
        <v>401</v>
      </c>
      <c r="K23" s="80" t="s">
        <v>401</v>
      </c>
      <c r="L23" s="81" t="s">
        <v>394</v>
      </c>
      <c r="M23" s="340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9">
        <v>1</v>
      </c>
    </row>
    <row r="24" spans="2:30" ht="15">
      <c r="B24" s="120" t="s">
        <v>417</v>
      </c>
      <c r="C24" s="116"/>
      <c r="D24" s="111">
        <v>14</v>
      </c>
      <c r="E24" s="304">
        <f t="shared" si="0"/>
        <v>1</v>
      </c>
      <c r="F24" s="301" t="s">
        <v>394</v>
      </c>
      <c r="G24" s="80" t="s">
        <v>401</v>
      </c>
      <c r="H24" s="80" t="s">
        <v>401</v>
      </c>
      <c r="I24" s="80" t="s">
        <v>401</v>
      </c>
      <c r="J24" s="80" t="s">
        <v>401</v>
      </c>
      <c r="K24" s="80" t="s">
        <v>401</v>
      </c>
      <c r="L24" s="81" t="s">
        <v>401</v>
      </c>
      <c r="M24" s="340">
        <v>1</v>
      </c>
      <c r="N24" s="117">
        <v>1</v>
      </c>
      <c r="O24" s="118">
        <v>1</v>
      </c>
      <c r="P24" s="118">
        <v>1</v>
      </c>
      <c r="Q24" s="118">
        <v>1</v>
      </c>
      <c r="R24" s="118">
        <v>1</v>
      </c>
      <c r="S24" s="118">
        <v>1</v>
      </c>
      <c r="T24" s="118">
        <v>1</v>
      </c>
      <c r="U24" s="118">
        <v>1</v>
      </c>
      <c r="V24" s="118">
        <v>1</v>
      </c>
      <c r="W24" s="118">
        <v>1</v>
      </c>
      <c r="X24" s="118">
        <v>1</v>
      </c>
      <c r="Y24" s="118">
        <v>1</v>
      </c>
      <c r="Z24" s="118">
        <v>1</v>
      </c>
      <c r="AA24" s="118">
        <v>1</v>
      </c>
      <c r="AB24" s="118">
        <v>1</v>
      </c>
      <c r="AC24" s="119">
        <v>1</v>
      </c>
      <c r="AD24" s="69">
        <v>1</v>
      </c>
    </row>
    <row r="25" spans="2:30" ht="15">
      <c r="B25" s="115" t="s">
        <v>649</v>
      </c>
      <c r="C25" s="116"/>
      <c r="D25" s="111">
        <v>15</v>
      </c>
      <c r="E25" s="304">
        <f t="shared" si="0"/>
        <v>1</v>
      </c>
      <c r="F25" s="301" t="s">
        <v>401</v>
      </c>
      <c r="G25" s="80" t="s">
        <v>401</v>
      </c>
      <c r="H25" s="80" t="s">
        <v>401</v>
      </c>
      <c r="I25" s="80" t="s">
        <v>394</v>
      </c>
      <c r="J25" s="80" t="s">
        <v>401</v>
      </c>
      <c r="K25" s="80" t="s">
        <v>401</v>
      </c>
      <c r="L25" s="81" t="s">
        <v>401</v>
      </c>
      <c r="M25" s="340"/>
      <c r="N25" s="117"/>
      <c r="O25" s="118"/>
      <c r="P25" s="118">
        <v>1</v>
      </c>
      <c r="Q25" s="118"/>
      <c r="R25" s="118">
        <v>1</v>
      </c>
      <c r="S25" s="118"/>
      <c r="T25" s="118">
        <v>1</v>
      </c>
      <c r="U25" s="118">
        <v>1</v>
      </c>
      <c r="V25" s="118">
        <v>1</v>
      </c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15" t="s">
        <v>403</v>
      </c>
      <c r="C26" s="116"/>
      <c r="D26" s="111">
        <v>16</v>
      </c>
      <c r="E26" s="304">
        <f t="shared" si="0"/>
        <v>0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/>
      <c r="N26" s="117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  <c r="AD26" s="69"/>
    </row>
    <row r="27" spans="2:30" ht="15">
      <c r="B27" s="115" t="s">
        <v>404</v>
      </c>
      <c r="C27" s="116"/>
      <c r="D27" s="111">
        <v>17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>
        <v>1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>
        <v>1</v>
      </c>
      <c r="AA27" s="118"/>
      <c r="AB27" s="118"/>
      <c r="AC27" s="119"/>
      <c r="AD27" s="69"/>
    </row>
    <row r="28" spans="2:30" ht="15">
      <c r="B28" s="120" t="s">
        <v>405</v>
      </c>
      <c r="C28" s="116"/>
      <c r="D28" s="111">
        <v>18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9">
        <v>1</v>
      </c>
    </row>
    <row r="29" spans="2:30" ht="15">
      <c r="B29" s="115" t="s">
        <v>406</v>
      </c>
      <c r="C29" s="116"/>
      <c r="D29" s="111">
        <v>19</v>
      </c>
      <c r="E29" s="304">
        <f t="shared" si="0"/>
        <v>0</v>
      </c>
      <c r="F29" s="301" t="s">
        <v>394</v>
      </c>
      <c r="G29" s="80" t="s">
        <v>394</v>
      </c>
      <c r="H29" s="80" t="s">
        <v>394</v>
      </c>
      <c r="I29" s="80" t="s">
        <v>394</v>
      </c>
      <c r="J29" s="80" t="s">
        <v>394</v>
      </c>
      <c r="K29" s="80" t="s">
        <v>394</v>
      </c>
      <c r="L29" s="81" t="s">
        <v>394</v>
      </c>
      <c r="M29" s="340"/>
      <c r="N29" s="117">
        <v>1</v>
      </c>
      <c r="O29" s="118">
        <v>1</v>
      </c>
      <c r="P29" s="118"/>
      <c r="Q29" s="118"/>
      <c r="R29" s="118"/>
      <c r="S29" s="118">
        <v>1</v>
      </c>
      <c r="T29" s="118"/>
      <c r="U29" s="118"/>
      <c r="V29" s="118"/>
      <c r="W29" s="118">
        <v>1</v>
      </c>
      <c r="X29" s="118">
        <v>1</v>
      </c>
      <c r="Y29" s="118">
        <v>1</v>
      </c>
      <c r="Z29" s="118"/>
      <c r="AA29" s="118">
        <v>1</v>
      </c>
      <c r="AB29" s="118">
        <v>1</v>
      </c>
      <c r="AC29" s="119">
        <v>1</v>
      </c>
      <c r="AD29" s="69">
        <v>1</v>
      </c>
    </row>
    <row r="30" spans="2:30" ht="15">
      <c r="B30" s="115" t="s">
        <v>407</v>
      </c>
      <c r="C30" s="116"/>
      <c r="D30" s="111">
        <v>20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394</v>
      </c>
      <c r="M30" s="340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9"/>
    </row>
    <row r="31" spans="2:30" ht="15">
      <c r="B31" s="115" t="s">
        <v>408</v>
      </c>
      <c r="C31" s="116"/>
      <c r="D31" s="111">
        <v>21</v>
      </c>
      <c r="E31" s="304">
        <f t="shared" si="0"/>
        <v>0</v>
      </c>
      <c r="F31" s="301" t="s">
        <v>401</v>
      </c>
      <c r="G31" s="80" t="s">
        <v>401</v>
      </c>
      <c r="H31" s="80" t="s">
        <v>394</v>
      </c>
      <c r="I31" s="80" t="s">
        <v>401</v>
      </c>
      <c r="J31" s="80" t="s">
        <v>401</v>
      </c>
      <c r="K31" s="80" t="s">
        <v>401</v>
      </c>
      <c r="L31" s="81" t="s">
        <v>401</v>
      </c>
      <c r="M31" s="340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9"/>
    </row>
    <row r="32" spans="2:30" ht="15">
      <c r="B32" s="115" t="s">
        <v>409</v>
      </c>
      <c r="C32" s="116"/>
      <c r="D32" s="111">
        <v>22</v>
      </c>
      <c r="E32" s="304">
        <f t="shared" si="0"/>
        <v>0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394</v>
      </c>
      <c r="M32" s="340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9"/>
    </row>
    <row r="33" spans="2:30" ht="15">
      <c r="B33" s="120" t="s">
        <v>410</v>
      </c>
      <c r="C33" s="116"/>
      <c r="D33" s="111">
        <v>23</v>
      </c>
      <c r="E33" s="304">
        <f t="shared" si="0"/>
        <v>1</v>
      </c>
      <c r="F33" s="301" t="s">
        <v>394</v>
      </c>
      <c r="G33" s="80" t="s">
        <v>394</v>
      </c>
      <c r="H33" s="80" t="s">
        <v>394</v>
      </c>
      <c r="I33" s="80" t="s">
        <v>394</v>
      </c>
      <c r="J33" s="80" t="s">
        <v>394</v>
      </c>
      <c r="K33" s="80" t="s">
        <v>394</v>
      </c>
      <c r="L33" s="81" t="s">
        <v>394</v>
      </c>
      <c r="M33" s="340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9">
        <v>1</v>
      </c>
    </row>
    <row r="34" spans="2:30" ht="15">
      <c r="B34" s="120" t="s">
        <v>411</v>
      </c>
      <c r="C34" s="116"/>
      <c r="D34" s="111">
        <v>24</v>
      </c>
      <c r="E34" s="304">
        <f t="shared" si="0"/>
        <v>1</v>
      </c>
      <c r="F34" s="301" t="s">
        <v>394</v>
      </c>
      <c r="G34" s="80" t="s">
        <v>394</v>
      </c>
      <c r="H34" s="80" t="s">
        <v>394</v>
      </c>
      <c r="I34" s="80" t="s">
        <v>394</v>
      </c>
      <c r="J34" s="80" t="s">
        <v>394</v>
      </c>
      <c r="K34" s="80" t="s">
        <v>394</v>
      </c>
      <c r="L34" s="81" t="s">
        <v>394</v>
      </c>
      <c r="M34" s="340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9">
        <v>1</v>
      </c>
    </row>
    <row r="35" spans="2:30" ht="15.75" thickBot="1">
      <c r="B35" s="121" t="s">
        <v>412</v>
      </c>
      <c r="C35" s="122"/>
      <c r="D35" s="123">
        <v>25</v>
      </c>
      <c r="E35" s="305">
        <f t="shared" si="0"/>
        <v>0</v>
      </c>
      <c r="F35" s="302" t="s">
        <v>393</v>
      </c>
      <c r="G35" s="82" t="s">
        <v>393</v>
      </c>
      <c r="H35" s="82" t="s">
        <v>393</v>
      </c>
      <c r="I35" s="82" t="s">
        <v>393</v>
      </c>
      <c r="J35" s="82" t="s">
        <v>393</v>
      </c>
      <c r="K35" s="82" t="s">
        <v>393</v>
      </c>
      <c r="L35" s="83" t="s">
        <v>394</v>
      </c>
      <c r="M35" s="34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70"/>
    </row>
    <row r="36" spans="2:30"/>
    <row r="37" spans="2:30"/>
  </sheetData>
  <sheetProtection password="EB15" sheet="1" objects="1" scenarios="1"/>
  <mergeCells count="3">
    <mergeCell ref="M8:AD8"/>
    <mergeCell ref="F10:L10"/>
    <mergeCell ref="B10:C10"/>
  </mergeCells>
  <conditionalFormatting sqref="E12:E13 E15:E20 E22:E35">
    <cfRule type="expression" dxfId="11" priority="15">
      <formula>IF(E$11="NB",1,0)</formula>
    </cfRule>
  </conditionalFormatting>
  <conditionalFormatting sqref="F12:L13 F15:L20 F22:L35">
    <cfRule type="expression" dxfId="10" priority="12">
      <formula>IF($E12=1,1,0)</formula>
    </cfRule>
  </conditionalFormatting>
  <conditionalFormatting sqref="M12:AD13 M15:AD20 M22:AD35">
    <cfRule type="expression" dxfId="9" priority="9">
      <formula>IF(M$11=1,1)</formula>
    </cfRule>
  </conditionalFormatting>
  <conditionalFormatting sqref="M9:AD10">
    <cfRule type="expression" dxfId="8" priority="7">
      <formula>IF(M$11=1,1)</formula>
    </cfRule>
  </conditionalFormatting>
  <conditionalFormatting sqref="E14">
    <cfRule type="expression" dxfId="7" priority="6">
      <formula>IF(E$11="NB",1,0)</formula>
    </cfRule>
  </conditionalFormatting>
  <conditionalFormatting sqref="F14:L14">
    <cfRule type="expression" dxfId="6" priority="5">
      <formula>IF($E14=1,1,0)</formula>
    </cfRule>
  </conditionalFormatting>
  <conditionalFormatting sqref="M14:AD14">
    <cfRule type="expression" dxfId="5" priority="4">
      <formula>IF(M$11=1,1)</formula>
    </cfRule>
  </conditionalFormatting>
  <conditionalFormatting sqref="E21">
    <cfRule type="expression" dxfId="2" priority="3">
      <formula>IF(E$11="NB",1,0)</formula>
    </cfRule>
  </conditionalFormatting>
  <conditionalFormatting sqref="F21:L21">
    <cfRule type="expression" dxfId="1" priority="2">
      <formula>IF($E21=1,1,0)</formula>
    </cfRule>
  </conditionalFormatting>
  <conditionalFormatting sqref="M21:AD21">
    <cfRule type="expression" dxfId="0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mergeCells count="2">
    <mergeCell ref="A3:A4"/>
    <mergeCell ref="D3:J3"/>
  </mergeCells>
  <conditionalFormatting sqref="D7:J8 D11:J22">
    <cfRule type="cellIs" dxfId="4" priority="2" stopIfTrue="1" operator="equal">
      <formula>$M7</formula>
    </cfRule>
  </conditionalFormatting>
  <conditionalFormatting sqref="D9:J9">
    <cfRule type="cellIs" dxfId="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Solero</cp:lastModifiedBy>
  <cp:lastPrinted>2015-03-20T22:59:10Z</cp:lastPrinted>
  <dcterms:created xsi:type="dcterms:W3CDTF">2015-01-15T05:25:41Z</dcterms:created>
  <dcterms:modified xsi:type="dcterms:W3CDTF">2019-06-25T10:31:57Z</dcterms:modified>
  <cp:contentStatus/>
</cp:coreProperties>
</file>